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<sst xmlns="http://schemas.openxmlformats.org/spreadsheetml/2006/main" count="65" uniqueCount="54">
  <si>
    <t>Budget Plan: Urban Residential Redesign for Sustainable Living                Berta &amp; Richard Kuhnel</t>
  </si>
  <si>
    <t>908 Oak St, Sandpoint, ID 83864</t>
  </si>
  <si>
    <t>Phase 1</t>
  </si>
  <si>
    <t>CASHFLOW</t>
  </si>
  <si>
    <t>planned</t>
  </si>
  <si>
    <t>TOTALS</t>
  </si>
  <si>
    <t>AVERAGE</t>
  </si>
  <si>
    <t>JOINT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</si>
  <si>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</si>
  <si>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</si>
  <si>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</si>
  <si>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</si>
  <si>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</si>
  <si>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</si>
  <si>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</si>
  <si>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</si>
  <si>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</si>
  <si>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</si>
  <si>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March</t>
  </si>
  <si>
    <t>April</t>
  </si>
  <si>
    <t>Funds In</t>
  </si>
  <si>
    <t>Reserve</t>
  </si>
  <si>
    <t>RICHARD</t>
  </si>
  <si>
    <t>BERTA</t>
  </si>
  <si>
    <t>Classes</t>
  </si>
  <si>
    <t>Gifts</t>
  </si>
  <si>
    <t>Other</t>
  </si>
  <si>
    <t xml:space="preserve">Total </t>
  </si>
  <si>
    <t>Expenses</t>
  </si>
  <si>
    <t xml:space="preserve"> </t>
  </si>
  <si>
    <t>Labor</t>
  </si>
  <si>
    <t>Permits</t>
  </si>
  <si>
    <t>Events</t>
  </si>
  <si>
    <t>Equipment - purchase</t>
  </si>
  <si>
    <t>Equipment - rent</t>
  </si>
  <si>
    <t>Landscaping</t>
  </si>
  <si>
    <t>Sewage pipe replacm.</t>
  </si>
  <si>
    <t>Water catchment</t>
  </si>
  <si>
    <t>Irrigation</t>
  </si>
  <si>
    <t>Fencing</t>
  </si>
  <si>
    <t>Finishes</t>
  </si>
  <si>
    <t>Patio</t>
  </si>
  <si>
    <t>Deck &amp; Porch</t>
  </si>
  <si>
    <t>Sidewalk &amp; Driveway</t>
  </si>
  <si>
    <t>Greenhouse</t>
  </si>
  <si>
    <t>Cob bench</t>
  </si>
  <si>
    <t>Solar</t>
  </si>
  <si>
    <t>Misc.</t>
  </si>
  <si>
    <t>TOTAL EXP.</t>
  </si>
  <si>
    <t>Over/Under</t>
  </si>
  <si>
    <t>Beginning</t>
  </si>
  <si>
    <t>Loan received</t>
  </si>
  <si>
    <t>Loan paid back</t>
  </si>
  <si>
    <t>Ending Bank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</si>
</sst>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2" fontId="0" fillId="0" borderId="0" xfId="0" applyNumberFormat="1" applyFont="1" applyAlignment="1">
      <alignment horizontal="right" vertical="top"/>
    </xf>
    <xf numFmtId="2" fontId="0" fillId="0" borderId="1" xfId="0" applyNumberFormat="1" applyFont="1" applyBorder="1" applyAlignment="1" applyProtection="1">
      <alignment horizontal="left"/>
      <protection/>
    </xf>
    <xf numFmtId="2" fontId="0" fillId="0" borderId="2" xfId="0" applyNumberFormat="1" applyFont="1" applyBorder="1" applyAlignment="1" applyProtection="1">
      <alignment horizontal="left"/>
      <protection/>
    </xf>
    <xf numFmtId="2" fontId="0" fillId="0" borderId="3" xfId="0" applyNumberFormat="1" applyFont="1" applyBorder="1" applyAlignment="1" applyProtection="1">
      <alignment horizontal="left"/>
      <protection/>
    </xf>
    <xf numFmtId="2" fontId="0" fillId="0" borderId="4" xfId="0" applyNumberFormat="1" applyFont="1" applyBorder="1" applyAlignment="1" applyProtection="1">
      <alignment horizontal="left"/>
      <protection/>
    </xf>
    <xf numFmtId="2" fontId="0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/>
    </xf>
    <xf numFmtId="2" fontId="0" fillId="0" borderId="5" xfId="0" applyNumberFormat="1" applyFont="1" applyBorder="1" applyAlignment="1" applyProtection="1">
      <alignment horizontal="left"/>
      <protection/>
    </xf>
    <xf numFmtId="2" fontId="0" fillId="0" borderId="6" xfId="0" applyNumberFormat="1" applyFont="1" applyBorder="1" applyAlignment="1" applyProtection="1">
      <alignment horizontal="left"/>
      <protection/>
    </xf>
    <xf numFmtId="2" fontId="0" fillId="0" borderId="7" xfId="0" applyNumberFormat="1" applyFont="1" applyBorder="1" applyAlignment="1" applyProtection="1">
      <alignment horizontal="left"/>
      <protection/>
    </xf>
    <xf numFmtId="2" fontId="0" fillId="0" borderId="8" xfId="0" applyNumberFormat="1" applyFont="1" applyBorder="1" applyAlignment="1" applyProtection="1">
      <alignment horizontal="left"/>
      <protection/>
    </xf>
    <xf numFmtId="2" fontId="0" fillId="0" borderId="5" xfId="0" applyNumberFormat="1" applyFont="1" applyBorder="1" applyAlignment="1">
      <alignment/>
    </xf>
    <xf numFmtId="2" fontId="1" fillId="0" borderId="9" xfId="0" applyNumberFormat="1" applyFont="1" applyBorder="1" applyAlignment="1" applyProtection="1">
      <alignment horizontal="left"/>
      <protection/>
    </xf>
    <xf numFmtId="2" fontId="0" fillId="0" borderId="10" xfId="0" applyNumberFormat="1" applyFont="1" applyBorder="1" applyAlignment="1" applyProtection="1">
      <alignment horizontal="left"/>
      <protection/>
    </xf>
    <xf numFmtId="2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 applyProtection="1">
      <alignment horizontal="left"/>
      <protection/>
    </xf>
    <xf numFmtId="2" fontId="0" fillId="0" borderId="11" xfId="0" applyNumberFormat="1" applyFont="1" applyBorder="1" applyAlignment="1" applyProtection="1">
      <alignment horizontal="right"/>
      <protection/>
    </xf>
    <xf numFmtId="2" fontId="0" fillId="0" borderId="12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 horizontal="left"/>
      <protection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2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Border="1" applyAlignment="1">
      <alignment/>
    </xf>
    <xf numFmtId="2" fontId="0" fillId="0" borderId="7" xfId="0" applyNumberFormat="1" applyFont="1" applyBorder="1" applyAlignment="1">
      <alignment horizontal="right"/>
    </xf>
    <xf numFmtId="2" fontId="1" fillId="0" borderId="17" xfId="0" applyNumberFormat="1" applyFont="1" applyFill="1" applyBorder="1" applyAlignment="1" applyProtection="1">
      <alignment horizontal="left"/>
      <protection/>
    </xf>
    <xf numFmtId="2" fontId="0" fillId="2" borderId="18" xfId="0" applyNumberFormat="1" applyFont="1" applyFill="1" applyBorder="1" applyAlignment="1" applyProtection="1">
      <alignment/>
      <protection/>
    </xf>
    <xf numFmtId="2" fontId="0" fillId="0" borderId="17" xfId="0" applyNumberFormat="1" applyFont="1" applyBorder="1" applyAlignment="1" applyProtection="1">
      <alignment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2" fontId="0" fillId="0" borderId="19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9" xfId="0" applyNumberFormat="1" applyFont="1" applyBorder="1" applyAlignment="1" applyProtection="1">
      <alignment/>
      <protection/>
    </xf>
    <xf numFmtId="2" fontId="0" fillId="0" borderId="2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/>
    </xf>
    <xf numFmtId="2" fontId="0" fillId="0" borderId="22" xfId="0" applyNumberFormat="1" applyFont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2" fontId="1" fillId="3" borderId="17" xfId="0" applyNumberFormat="1" applyFont="1" applyFill="1" applyBorder="1" applyAlignment="1" applyProtection="1">
      <alignment horizontal="left"/>
      <protection/>
    </xf>
    <xf numFmtId="2" fontId="0" fillId="2" borderId="24" xfId="0" applyNumberFormat="1" applyFont="1" applyFill="1" applyBorder="1" applyAlignment="1" applyProtection="1">
      <alignment/>
      <protection/>
    </xf>
    <xf numFmtId="2" fontId="0" fillId="3" borderId="13" xfId="0" applyNumberFormat="1" applyFont="1" applyFill="1" applyBorder="1" applyAlignment="1" applyProtection="1">
      <alignment horizontal="left"/>
      <protection/>
    </xf>
    <xf numFmtId="2" fontId="0" fillId="2" borderId="25" xfId="0" applyNumberFormat="1" applyFont="1" applyFill="1" applyBorder="1" applyAlignment="1" applyProtection="1">
      <alignment/>
      <protection/>
    </xf>
    <xf numFmtId="2" fontId="0" fillId="2" borderId="11" xfId="0" applyNumberFormat="1" applyFont="1" applyFill="1" applyBorder="1" applyAlignment="1" applyProtection="1">
      <alignment horizontal="right"/>
      <protection/>
    </xf>
    <xf numFmtId="2" fontId="0" fillId="0" borderId="13" xfId="0" applyNumberFormat="1" applyFont="1" applyBorder="1" applyAlignment="1" applyProtection="1">
      <alignment horizontal="left"/>
      <protection/>
    </xf>
    <xf numFmtId="2" fontId="0" fillId="0" borderId="14" xfId="0" applyNumberFormat="1" applyFont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right"/>
      <protection/>
    </xf>
    <xf numFmtId="2" fontId="0" fillId="0" borderId="16" xfId="0" applyNumberFormat="1" applyFont="1" applyBorder="1" applyAlignment="1" applyProtection="1">
      <alignment/>
      <protection/>
    </xf>
    <xf numFmtId="2" fontId="0" fillId="0" borderId="26" xfId="0" applyNumberFormat="1" applyFont="1" applyBorder="1" applyAlignment="1" applyProtection="1">
      <alignment/>
      <protection/>
    </xf>
    <xf numFmtId="2" fontId="0" fillId="0" borderId="21" xfId="0" applyNumberFormat="1" applyFont="1" applyBorder="1" applyAlignment="1" applyProtection="1">
      <alignment horizontal="right"/>
      <protection/>
    </xf>
    <xf numFmtId="2" fontId="0" fillId="0" borderId="27" xfId="0" applyNumberFormat="1" applyFont="1" applyBorder="1" applyAlignment="1" applyProtection="1">
      <alignment/>
      <protection/>
    </xf>
    <xf numFmtId="2" fontId="0" fillId="0" borderId="28" xfId="0" applyNumberFormat="1" applyFont="1" applyBorder="1" applyAlignment="1" applyProtection="1">
      <alignment horizontal="left"/>
      <protection/>
    </xf>
    <xf numFmtId="2" fontId="0" fillId="0" borderId="29" xfId="0" applyNumberFormat="1" applyFont="1" applyBorder="1" applyAlignment="1" applyProtection="1">
      <alignment/>
      <protection/>
    </xf>
    <xf numFmtId="2" fontId="0" fillId="0" borderId="22" xfId="0" applyNumberFormat="1" applyFont="1" applyBorder="1" applyAlignment="1" applyProtection="1">
      <alignment horizontal="right"/>
      <protection/>
    </xf>
    <xf numFmtId="2" fontId="0" fillId="0" borderId="23" xfId="0" applyNumberFormat="1" applyFont="1" applyBorder="1" applyAlignment="1" applyProtection="1">
      <alignment horizontal="right"/>
      <protection/>
    </xf>
    <xf numFmtId="2" fontId="0" fillId="2" borderId="18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6">
      <selection activeCell="H20" sqref="H20"/>
    </sheetView>
  </sheetViews>
  <sheetFormatPr defaultColWidth="12.140625" defaultRowHeight="12.75"/>
  <cols>
    <col min="1" max="1" width="21.7109375" style="13" customWidth="1"/>
    <col min="2" max="2" width="8.140625" style="13" customWidth="1"/>
    <col min="3" max="3" width="9.7109375" style="13" customWidth="1"/>
    <col min="4" max="4" width="8.7109375" style="13" customWidth="1"/>
    <col min="5" max="5" width="9.00390625" style="13" customWidth="1"/>
    <col min="6" max="6" width="8.7109375" style="13" customWidth="1"/>
    <col min="7" max="7" width="7.8515625" style="13" customWidth="1"/>
    <col min="8" max="8" width="8.421875" style="13" customWidth="1"/>
    <col min="9" max="9" width="8.00390625" style="13" customWidth="1"/>
    <col min="10" max="10" width="8.7109375" style="13" customWidth="1"/>
    <col min="11" max="11" width="8.00390625" style="13" customWidth="1"/>
    <col min="12" max="13" width="7.8515625" style="13" customWidth="1"/>
    <col min="14" max="14" width="9.00390625" style="13" customWidth="1"/>
    <col min="15" max="15" width="9.8515625" style="13" customWidth="1"/>
    <col min="16" max="16384" width="12.140625" style="13" customWidth="1"/>
  </cols>
  <sheetData>
    <row r="1" spans="1:10" s="4" customFormat="1" ht="12.75">
      <c r="A1" s="1" t="s">
        <v>0</v>
      </c>
      <c r="B1" s="2"/>
      <c r="C1" s="3"/>
      <c r="D1" s="2"/>
      <c r="F1" s="5"/>
      <c r="G1" s="5"/>
      <c r="H1" s="5"/>
      <c r="J1" s="2" t="s">
        <v>1</v>
      </c>
    </row>
    <row r="2" spans="1:10" s="4" customFormat="1" ht="13.5" thickBot="1">
      <c r="A2" s="1" t="s">
        <v>2</v>
      </c>
      <c r="B2" s="2"/>
      <c r="C2" s="3"/>
      <c r="D2" s="2"/>
      <c r="E2" s="2"/>
      <c r="F2" s="5"/>
      <c r="G2" s="5"/>
      <c r="H2" s="5"/>
      <c r="I2" s="6"/>
      <c r="J2" s="7"/>
    </row>
    <row r="3" spans="1:15" ht="12.75">
      <c r="A3" s="8" t="s">
        <v>3</v>
      </c>
      <c r="B3" s="9" t="s">
        <v>4</v>
      </c>
      <c r="C3" s="10" t="s">
        <v>4</v>
      </c>
      <c r="D3" s="10" t="s">
        <v>4</v>
      </c>
      <c r="E3" s="10" t="s">
        <v>4</v>
      </c>
      <c r="F3" s="10" t="s">
        <v>4</v>
      </c>
      <c r="G3" s="10" t="s">
        <v>4</v>
      </c>
      <c r="H3" s="10" t="s">
        <v>4</v>
      </c>
      <c r="I3" s="11" t="s">
        <v>4</v>
      </c>
      <c r="J3" s="11" t="s">
        <v>4</v>
      </c>
      <c r="K3" s="11" t="s">
        <v>4</v>
      </c>
      <c r="L3" s="11" t="s">
        <v>4</v>
      </c>
      <c r="M3" s="11" t="s">
        <v>4</v>
      </c>
      <c r="N3" s="12" t="s">
        <v>5</v>
      </c>
      <c r="O3" s="8" t="s">
        <v>6</v>
      </c>
    </row>
    <row r="4" spans="1:15" ht="13.5" thickBot="1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8"/>
      <c r="O4" s="18"/>
    </row>
    <row r="5" spans="1:15" ht="12.75">
      <c r="A5" s="19" t="s">
        <v>20</v>
      </c>
      <c r="B5" s="2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1"/>
      <c r="O5" s="21"/>
    </row>
    <row r="6" spans="1:15" ht="12.75">
      <c r="A6" s="22" t="s">
        <v>21</v>
      </c>
      <c r="B6" s="23">
        <f>1650*2</f>
        <v>3300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>B6+C6+D6+E6+F6+G6+H6+I6+J6+K6+L6+M6</f>
        <v>3300</v>
      </c>
      <c r="O6" s="25">
        <f aca="true" t="shared" si="0" ref="O6:O11">N6/12</f>
        <v>275</v>
      </c>
    </row>
    <row r="7" spans="1:15" ht="12.75">
      <c r="A7" s="26" t="s">
        <v>22</v>
      </c>
      <c r="B7" s="27">
        <v>350</v>
      </c>
      <c r="C7" s="28">
        <v>350</v>
      </c>
      <c r="D7" s="28">
        <v>350</v>
      </c>
      <c r="E7" s="28">
        <v>350</v>
      </c>
      <c r="F7" s="28">
        <v>350</v>
      </c>
      <c r="G7" s="28">
        <v>350</v>
      </c>
      <c r="H7" s="28">
        <v>350</v>
      </c>
      <c r="I7" s="28">
        <v>500</v>
      </c>
      <c r="J7" s="28">
        <v>500</v>
      </c>
      <c r="K7" s="28">
        <v>500</v>
      </c>
      <c r="L7" s="28">
        <v>500</v>
      </c>
      <c r="M7" s="28">
        <v>500</v>
      </c>
      <c r="N7" s="24">
        <f aca="true" t="shared" si="1" ref="N7:N12">B7+C7+D7+E7+F7+G7+H7+I7+J7+K7+L7+M7</f>
        <v>4950</v>
      </c>
      <c r="O7" s="25">
        <f t="shared" si="0"/>
        <v>412.5</v>
      </c>
    </row>
    <row r="8" spans="1:15" ht="12.75">
      <c r="A8" s="26" t="s">
        <v>23</v>
      </c>
      <c r="B8" s="27">
        <v>350</v>
      </c>
      <c r="C8" s="28">
        <v>350</v>
      </c>
      <c r="D8" s="28">
        <v>350</v>
      </c>
      <c r="E8" s="28">
        <v>350</v>
      </c>
      <c r="F8" s="28">
        <v>350</v>
      </c>
      <c r="G8" s="28">
        <v>350</v>
      </c>
      <c r="H8" s="28">
        <v>350</v>
      </c>
      <c r="I8" s="28">
        <v>500</v>
      </c>
      <c r="J8" s="28">
        <v>500</v>
      </c>
      <c r="K8" s="28">
        <v>500</v>
      </c>
      <c r="L8" s="28">
        <v>500</v>
      </c>
      <c r="M8" s="28">
        <v>500</v>
      </c>
      <c r="N8" s="24">
        <f t="shared" si="1"/>
        <v>4950</v>
      </c>
      <c r="O8" s="25">
        <f t="shared" si="0"/>
        <v>412.5</v>
      </c>
    </row>
    <row r="9" spans="1:15" ht="12.75">
      <c r="A9" s="29" t="s">
        <v>24</v>
      </c>
      <c r="B9" s="30"/>
      <c r="C9" s="31"/>
      <c r="D9" s="31"/>
      <c r="E9" s="31"/>
      <c r="F9" s="31"/>
      <c r="G9" s="31">
        <v>400</v>
      </c>
      <c r="H9" s="31"/>
      <c r="I9" s="31"/>
      <c r="J9" s="31">
        <v>400</v>
      </c>
      <c r="K9" s="31"/>
      <c r="L9" s="31"/>
      <c r="M9" s="31">
        <v>400</v>
      </c>
      <c r="N9" s="24">
        <f t="shared" si="1"/>
        <v>1200</v>
      </c>
      <c r="O9" s="25">
        <f t="shared" si="0"/>
        <v>100</v>
      </c>
    </row>
    <row r="10" spans="1:15" ht="12.75">
      <c r="A10" s="29" t="s">
        <v>25</v>
      </c>
      <c r="B10" s="30"/>
      <c r="C10" s="31"/>
      <c r="D10" s="31"/>
      <c r="E10" s="31"/>
      <c r="F10" s="31"/>
      <c r="G10" s="31">
        <v>5000</v>
      </c>
      <c r="H10" s="31">
        <v>5000</v>
      </c>
      <c r="I10" s="31"/>
      <c r="J10" s="31"/>
      <c r="K10" s="31"/>
      <c r="L10" s="31">
        <v>5000</v>
      </c>
      <c r="M10" s="31">
        <v>3000</v>
      </c>
      <c r="N10" s="24">
        <f t="shared" si="1"/>
        <v>18000</v>
      </c>
      <c r="O10" s="25">
        <f t="shared" si="0"/>
        <v>1500</v>
      </c>
    </row>
    <row r="11" spans="1:15" ht="13.5" thickBot="1">
      <c r="A11" s="29" t="s">
        <v>26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4">
        <f t="shared" si="1"/>
        <v>0</v>
      </c>
      <c r="O11" s="25">
        <f t="shared" si="0"/>
        <v>0</v>
      </c>
    </row>
    <row r="12" spans="1:15" ht="13.5" thickBot="1">
      <c r="A12" s="32" t="s">
        <v>27</v>
      </c>
      <c r="B12" s="33">
        <f>SUM(B6:B11)</f>
        <v>4000</v>
      </c>
      <c r="C12" s="33">
        <f aca="true" t="shared" si="2" ref="C12:H12">SUM(C6:C11)</f>
        <v>700</v>
      </c>
      <c r="D12" s="33">
        <f t="shared" si="2"/>
        <v>700</v>
      </c>
      <c r="E12" s="33">
        <f t="shared" si="2"/>
        <v>700</v>
      </c>
      <c r="F12" s="33">
        <f t="shared" si="2"/>
        <v>700</v>
      </c>
      <c r="G12" s="33">
        <f t="shared" si="2"/>
        <v>6100</v>
      </c>
      <c r="H12" s="33">
        <f t="shared" si="2"/>
        <v>5700</v>
      </c>
      <c r="I12" s="33">
        <f>SUM(I6:I11)</f>
        <v>1000</v>
      </c>
      <c r="J12" s="33">
        <f>SUM(J6:J11)</f>
        <v>1400</v>
      </c>
      <c r="K12" s="33">
        <f>SUM(K6:K11)</f>
        <v>1000</v>
      </c>
      <c r="L12" s="33">
        <f>SUM(L6:L11)</f>
        <v>6000</v>
      </c>
      <c r="M12" s="33">
        <f>SUM(M6:M11)</f>
        <v>4400</v>
      </c>
      <c r="N12" s="34">
        <f t="shared" si="1"/>
        <v>32400</v>
      </c>
      <c r="O12" s="34"/>
    </row>
    <row r="13" spans="1:15" ht="12.75">
      <c r="A13" s="35" t="s">
        <v>28</v>
      </c>
      <c r="B13" s="36" t="s">
        <v>29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8"/>
    </row>
    <row r="14" spans="1:15" ht="12.75">
      <c r="A14" s="26" t="s">
        <v>30</v>
      </c>
      <c r="B14" s="36"/>
      <c r="C14" s="37">
        <v>2000</v>
      </c>
      <c r="D14" s="37">
        <v>2000</v>
      </c>
      <c r="E14" s="37"/>
      <c r="F14" s="37"/>
      <c r="G14" s="37"/>
      <c r="H14" s="37"/>
      <c r="I14" s="39"/>
      <c r="J14" s="39"/>
      <c r="K14" s="39"/>
      <c r="L14" s="39"/>
      <c r="M14" s="39"/>
      <c r="N14" s="24">
        <f aca="true" t="shared" si="3" ref="N14:N32">B14+C14+D14+E14+F14+G14+H14+I14+J14+K14+L14+M14</f>
        <v>4000</v>
      </c>
      <c r="O14" s="25">
        <f aca="true" t="shared" si="4" ref="O14:O31">N14/12</f>
        <v>333.3333333333333</v>
      </c>
    </row>
    <row r="15" spans="1:15" ht="12.75">
      <c r="A15" s="26" t="s">
        <v>31</v>
      </c>
      <c r="B15" s="27"/>
      <c r="C15" s="28">
        <f>50+125+400</f>
        <v>575</v>
      </c>
      <c r="D15" s="28"/>
      <c r="E15" s="28"/>
      <c r="F15" s="28"/>
      <c r="G15" s="28"/>
      <c r="H15" s="28"/>
      <c r="I15" s="40"/>
      <c r="J15" s="40"/>
      <c r="K15" s="40"/>
      <c r="L15" s="40"/>
      <c r="M15" s="40"/>
      <c r="N15" s="24">
        <f t="shared" si="3"/>
        <v>575</v>
      </c>
      <c r="O15" s="25">
        <f t="shared" si="4"/>
        <v>47.916666666666664</v>
      </c>
    </row>
    <row r="16" spans="1:15" ht="12.75">
      <c r="A16" s="26" t="s">
        <v>32</v>
      </c>
      <c r="B16" s="27"/>
      <c r="C16" s="28">
        <f>50+50</f>
        <v>100</v>
      </c>
      <c r="D16" s="28"/>
      <c r="E16" s="28"/>
      <c r="F16" s="28"/>
      <c r="G16" s="28"/>
      <c r="H16" s="28"/>
      <c r="I16" s="40"/>
      <c r="J16" s="40"/>
      <c r="K16" s="40"/>
      <c r="L16" s="40"/>
      <c r="M16" s="40"/>
      <c r="N16" s="24">
        <f t="shared" si="3"/>
        <v>100</v>
      </c>
      <c r="O16" s="25">
        <f t="shared" si="4"/>
        <v>8.333333333333334</v>
      </c>
    </row>
    <row r="17" spans="1:15" ht="12.75">
      <c r="A17" s="26" t="s">
        <v>33</v>
      </c>
      <c r="B17" s="27"/>
      <c r="C17" s="28">
        <f>400+600</f>
        <v>1000</v>
      </c>
      <c r="D17" s="28"/>
      <c r="E17" s="28"/>
      <c r="F17" s="28"/>
      <c r="G17" s="28"/>
      <c r="H17" s="28"/>
      <c r="I17" s="40"/>
      <c r="J17" s="40"/>
      <c r="K17" s="40"/>
      <c r="L17" s="40"/>
      <c r="M17" s="40"/>
      <c r="N17" s="24">
        <f t="shared" si="3"/>
        <v>1000</v>
      </c>
      <c r="O17" s="25">
        <f t="shared" si="4"/>
        <v>83.33333333333333</v>
      </c>
    </row>
    <row r="18" spans="1:15" ht="12.75">
      <c r="A18" s="26" t="s">
        <v>34</v>
      </c>
      <c r="B18" s="27"/>
      <c r="C18" s="28">
        <f>110+120+270</f>
        <v>500</v>
      </c>
      <c r="D18" s="28"/>
      <c r="E18" s="28"/>
      <c r="F18" s="28"/>
      <c r="G18" s="28"/>
      <c r="H18" s="28"/>
      <c r="I18" s="40"/>
      <c r="J18" s="40"/>
      <c r="K18" s="40"/>
      <c r="L18" s="40"/>
      <c r="M18" s="40"/>
      <c r="N18" s="24">
        <f t="shared" si="3"/>
        <v>500</v>
      </c>
      <c r="O18" s="25">
        <f t="shared" si="4"/>
        <v>41.666666666666664</v>
      </c>
    </row>
    <row r="19" spans="1:15" ht="12.75">
      <c r="A19" s="26" t="s">
        <v>35</v>
      </c>
      <c r="B19" s="27">
        <f>150</f>
        <v>150</v>
      </c>
      <c r="C19" s="28">
        <f>850+150+500</f>
        <v>1500</v>
      </c>
      <c r="D19" s="28"/>
      <c r="E19" s="28"/>
      <c r="F19" s="28"/>
      <c r="G19" s="28"/>
      <c r="H19" s="28"/>
      <c r="I19" s="40"/>
      <c r="J19" s="40"/>
      <c r="K19" s="40"/>
      <c r="L19" s="40"/>
      <c r="M19" s="40"/>
      <c r="N19" s="24">
        <f t="shared" si="3"/>
        <v>1650</v>
      </c>
      <c r="O19" s="25">
        <f t="shared" si="4"/>
        <v>137.5</v>
      </c>
    </row>
    <row r="20" spans="1:15" ht="12.75">
      <c r="A20" s="26" t="s">
        <v>36</v>
      </c>
      <c r="B20" s="27"/>
      <c r="C20" s="28">
        <f>150</f>
        <v>150</v>
      </c>
      <c r="D20" s="28"/>
      <c r="E20" s="28"/>
      <c r="F20" s="28"/>
      <c r="G20" s="28"/>
      <c r="H20" s="28"/>
      <c r="I20" s="40"/>
      <c r="J20" s="40"/>
      <c r="K20" s="40"/>
      <c r="L20" s="40"/>
      <c r="M20" s="40"/>
      <c r="N20" s="24">
        <f t="shared" si="3"/>
        <v>150</v>
      </c>
      <c r="O20" s="25">
        <f t="shared" si="4"/>
        <v>12.5</v>
      </c>
    </row>
    <row r="21" spans="1:15" ht="12.75">
      <c r="A21" s="26" t="s">
        <v>37</v>
      </c>
      <c r="B21" s="27"/>
      <c r="C21" s="28">
        <v>100</v>
      </c>
      <c r="D21" s="28">
        <v>500</v>
      </c>
      <c r="E21" s="28">
        <v>2500</v>
      </c>
      <c r="F21" s="28"/>
      <c r="G21" s="28"/>
      <c r="H21" s="28"/>
      <c r="I21" s="40"/>
      <c r="J21" s="40"/>
      <c r="K21" s="40"/>
      <c r="L21" s="40"/>
      <c r="M21" s="40"/>
      <c r="N21" s="24">
        <f t="shared" si="3"/>
        <v>3100</v>
      </c>
      <c r="O21" s="25">
        <f t="shared" si="4"/>
        <v>258.3333333333333</v>
      </c>
    </row>
    <row r="22" spans="1:15" ht="12.75">
      <c r="A22" s="26" t="s">
        <v>38</v>
      </c>
      <c r="B22" s="27"/>
      <c r="C22" s="28">
        <v>250</v>
      </c>
      <c r="D22" s="28"/>
      <c r="E22" s="28"/>
      <c r="F22" s="28"/>
      <c r="G22" s="28"/>
      <c r="H22" s="28"/>
      <c r="I22" s="40"/>
      <c r="J22" s="40"/>
      <c r="K22" s="40"/>
      <c r="L22" s="40"/>
      <c r="M22" s="40"/>
      <c r="N22" s="24">
        <f t="shared" si="3"/>
        <v>250</v>
      </c>
      <c r="O22" s="25">
        <f t="shared" si="4"/>
        <v>20.833333333333332</v>
      </c>
    </row>
    <row r="23" spans="1:15" ht="12.75">
      <c r="A23" s="26" t="s">
        <v>39</v>
      </c>
      <c r="B23" s="27"/>
      <c r="C23" s="28">
        <v>250</v>
      </c>
      <c r="D23" s="28"/>
      <c r="E23" s="28"/>
      <c r="F23" s="28"/>
      <c r="G23" s="28"/>
      <c r="H23" s="28"/>
      <c r="I23" s="40"/>
      <c r="J23" s="40"/>
      <c r="K23" s="40"/>
      <c r="L23" s="40"/>
      <c r="M23" s="40"/>
      <c r="N23" s="24">
        <f t="shared" si="3"/>
        <v>250</v>
      </c>
      <c r="O23" s="25">
        <f t="shared" si="4"/>
        <v>20.833333333333332</v>
      </c>
    </row>
    <row r="24" spans="1:15" ht="12.75">
      <c r="A24" s="26" t="s">
        <v>40</v>
      </c>
      <c r="B24" s="27"/>
      <c r="C24" s="28"/>
      <c r="D24" s="28"/>
      <c r="E24" s="28"/>
      <c r="F24" s="28"/>
      <c r="G24" s="28"/>
      <c r="H24" s="28"/>
      <c r="I24" s="40"/>
      <c r="J24" s="40"/>
      <c r="K24" s="40"/>
      <c r="L24" s="40"/>
      <c r="M24" s="40"/>
      <c r="N24" s="24">
        <f t="shared" si="3"/>
        <v>0</v>
      </c>
      <c r="O24" s="25">
        <f t="shared" si="4"/>
        <v>0</v>
      </c>
    </row>
    <row r="25" spans="1:15" ht="12.75">
      <c r="A25" s="26" t="s">
        <v>41</v>
      </c>
      <c r="B25" s="27"/>
      <c r="C25" s="28"/>
      <c r="D25" s="28">
        <v>500</v>
      </c>
      <c r="E25" s="28"/>
      <c r="F25" s="28"/>
      <c r="G25" s="28"/>
      <c r="H25" s="28"/>
      <c r="I25" s="40"/>
      <c r="J25" s="40"/>
      <c r="K25" s="40"/>
      <c r="L25" s="40"/>
      <c r="M25" s="40"/>
      <c r="N25" s="24">
        <f t="shared" si="3"/>
        <v>500</v>
      </c>
      <c r="O25" s="25">
        <f t="shared" si="4"/>
        <v>41.666666666666664</v>
      </c>
    </row>
    <row r="26" spans="1:15" ht="12.75">
      <c r="A26" s="26" t="s">
        <v>42</v>
      </c>
      <c r="B26" s="27"/>
      <c r="C26" s="28"/>
      <c r="D26" s="28">
        <v>5000</v>
      </c>
      <c r="E26" s="28"/>
      <c r="F26" s="28"/>
      <c r="G26" s="28"/>
      <c r="H26" s="28"/>
      <c r="I26" s="40"/>
      <c r="J26" s="40"/>
      <c r="K26" s="40"/>
      <c r="L26" s="40"/>
      <c r="M26" s="40"/>
      <c r="N26" s="24">
        <f t="shared" si="3"/>
        <v>5000</v>
      </c>
      <c r="O26" s="25">
        <f t="shared" si="4"/>
        <v>416.6666666666667</v>
      </c>
    </row>
    <row r="27" spans="1:15" ht="12.75">
      <c r="A27" s="26" t="s">
        <v>43</v>
      </c>
      <c r="B27" s="27"/>
      <c r="C27" s="28">
        <f>1000+1000</f>
        <v>2000</v>
      </c>
      <c r="D27" s="28"/>
      <c r="E27" s="28"/>
      <c r="F27" s="28"/>
      <c r="G27" s="28"/>
      <c r="H27" s="28"/>
      <c r="I27" s="40"/>
      <c r="J27" s="40"/>
      <c r="K27" s="40"/>
      <c r="L27" s="40"/>
      <c r="M27" s="40"/>
      <c r="N27" s="24">
        <f t="shared" si="3"/>
        <v>2000</v>
      </c>
      <c r="O27" s="25">
        <f t="shared" si="4"/>
        <v>166.66666666666666</v>
      </c>
    </row>
    <row r="28" spans="1:15" ht="12.75">
      <c r="A28" s="29" t="s">
        <v>44</v>
      </c>
      <c r="B28" s="27"/>
      <c r="C28" s="28"/>
      <c r="D28" s="28"/>
      <c r="E28" s="28">
        <v>3000</v>
      </c>
      <c r="F28" s="28">
        <v>2000</v>
      </c>
      <c r="G28" s="28"/>
      <c r="H28" s="28"/>
      <c r="I28" s="40"/>
      <c r="J28" s="40"/>
      <c r="K28" s="40"/>
      <c r="L28" s="40"/>
      <c r="M28" s="40"/>
      <c r="N28" s="24">
        <f t="shared" si="3"/>
        <v>5000</v>
      </c>
      <c r="O28" s="25">
        <f t="shared" si="4"/>
        <v>416.6666666666667</v>
      </c>
    </row>
    <row r="29" spans="1:15" ht="12.75">
      <c r="A29" s="29" t="s">
        <v>45</v>
      </c>
      <c r="B29" s="30"/>
      <c r="C29" s="31"/>
      <c r="D29" s="31"/>
      <c r="E29" s="31">
        <v>1000</v>
      </c>
      <c r="F29" s="31"/>
      <c r="G29" s="31"/>
      <c r="H29" s="31"/>
      <c r="I29" s="41"/>
      <c r="J29" s="41"/>
      <c r="K29" s="41"/>
      <c r="L29" s="41"/>
      <c r="M29" s="41"/>
      <c r="N29" s="24">
        <f t="shared" si="3"/>
        <v>1000</v>
      </c>
      <c r="O29" s="25">
        <f t="shared" si="4"/>
        <v>83.33333333333333</v>
      </c>
    </row>
    <row r="30" spans="1:15" ht="12.75">
      <c r="A30" s="29" t="s">
        <v>46</v>
      </c>
      <c r="B30" s="30"/>
      <c r="C30" s="31"/>
      <c r="D30" s="31"/>
      <c r="E30" s="31">
        <v>2500</v>
      </c>
      <c r="F30" s="31">
        <v>2000</v>
      </c>
      <c r="G30" s="31"/>
      <c r="H30" s="31"/>
      <c r="I30" s="41"/>
      <c r="J30" s="41"/>
      <c r="K30" s="41"/>
      <c r="L30" s="41"/>
      <c r="M30" s="41"/>
      <c r="N30" s="24">
        <f t="shared" si="3"/>
        <v>4500</v>
      </c>
      <c r="O30" s="25">
        <f t="shared" si="4"/>
        <v>375</v>
      </c>
    </row>
    <row r="31" spans="1:15" ht="13.5" thickBot="1">
      <c r="A31" s="29" t="s">
        <v>47</v>
      </c>
      <c r="B31" s="42"/>
      <c r="C31" s="43">
        <f>8+8+150</f>
        <v>166</v>
      </c>
      <c r="D31" s="43"/>
      <c r="E31" s="43">
        <v>100</v>
      </c>
      <c r="F31" s="43"/>
      <c r="G31" s="43"/>
      <c r="H31" s="43"/>
      <c r="I31" s="44"/>
      <c r="J31" s="44"/>
      <c r="K31" s="44"/>
      <c r="L31" s="44"/>
      <c r="M31" s="44"/>
      <c r="N31" s="24">
        <f t="shared" si="3"/>
        <v>266</v>
      </c>
      <c r="O31" s="25">
        <f t="shared" si="4"/>
        <v>22.166666666666668</v>
      </c>
    </row>
    <row r="32" spans="1:15" ht="13.5" thickBot="1">
      <c r="A32" s="45" t="s">
        <v>48</v>
      </c>
      <c r="B32" s="46">
        <f>SUM(B14:B31)</f>
        <v>150</v>
      </c>
      <c r="C32" s="33">
        <f aca="true" t="shared" si="5" ref="C32:H32">SUM(C14:C31)</f>
        <v>8591</v>
      </c>
      <c r="D32" s="33">
        <f t="shared" si="5"/>
        <v>8000</v>
      </c>
      <c r="E32" s="33">
        <f t="shared" si="5"/>
        <v>9100</v>
      </c>
      <c r="F32" s="33">
        <f t="shared" si="5"/>
        <v>4000</v>
      </c>
      <c r="G32" s="33">
        <f t="shared" si="5"/>
        <v>0</v>
      </c>
      <c r="H32" s="33">
        <f t="shared" si="5"/>
        <v>0</v>
      </c>
      <c r="I32" s="33">
        <f>SUM(I14:I31)</f>
        <v>0</v>
      </c>
      <c r="J32" s="33">
        <f>SUM(J14:J31)</f>
        <v>0</v>
      </c>
      <c r="K32" s="33">
        <f>SUM(K14:K31)</f>
        <v>0</v>
      </c>
      <c r="L32" s="33">
        <f>SUM(L14:L31)</f>
        <v>0</v>
      </c>
      <c r="M32" s="33">
        <f>SUM(M14:M31)</f>
        <v>0</v>
      </c>
      <c r="N32" s="34">
        <f t="shared" si="3"/>
        <v>29841</v>
      </c>
      <c r="O32" s="34">
        <f>N32/8</f>
        <v>3730.125</v>
      </c>
    </row>
    <row r="33" spans="1:15" ht="12.75">
      <c r="A33" s="47" t="s">
        <v>49</v>
      </c>
      <c r="B33" s="48">
        <f aca="true" t="shared" si="6" ref="B33:M33">B12-B32</f>
        <v>3850</v>
      </c>
      <c r="C33" s="49">
        <f t="shared" si="6"/>
        <v>-7891</v>
      </c>
      <c r="D33" s="49">
        <f t="shared" si="6"/>
        <v>-7300</v>
      </c>
      <c r="E33" s="49">
        <f t="shared" si="6"/>
        <v>-8400</v>
      </c>
      <c r="F33" s="49">
        <f t="shared" si="6"/>
        <v>-3300</v>
      </c>
      <c r="G33" s="49">
        <f t="shared" si="6"/>
        <v>6100</v>
      </c>
      <c r="H33" s="49">
        <f t="shared" si="6"/>
        <v>5700</v>
      </c>
      <c r="I33" s="49">
        <f t="shared" si="6"/>
        <v>1000</v>
      </c>
      <c r="J33" s="49">
        <f t="shared" si="6"/>
        <v>1400</v>
      </c>
      <c r="K33" s="49">
        <f t="shared" si="6"/>
        <v>1000</v>
      </c>
      <c r="L33" s="49">
        <f t="shared" si="6"/>
        <v>6000</v>
      </c>
      <c r="M33" s="49">
        <f t="shared" si="6"/>
        <v>4400</v>
      </c>
      <c r="N33" s="38"/>
      <c r="O33" s="38"/>
    </row>
    <row r="34" spans="1:15" ht="12.75">
      <c r="A34" s="50" t="s">
        <v>50</v>
      </c>
      <c r="B34" s="51">
        <v>0</v>
      </c>
      <c r="C34" s="52">
        <f aca="true" t="shared" si="7" ref="C34:M34">B37</f>
        <v>3850</v>
      </c>
      <c r="D34" s="52">
        <f t="shared" si="7"/>
        <v>5959</v>
      </c>
      <c r="E34" s="52">
        <f t="shared" si="7"/>
        <v>4659</v>
      </c>
      <c r="F34" s="52">
        <f t="shared" si="7"/>
        <v>2259</v>
      </c>
      <c r="G34" s="52">
        <f t="shared" si="7"/>
        <v>959</v>
      </c>
      <c r="H34" s="52">
        <f t="shared" si="7"/>
        <v>1059</v>
      </c>
      <c r="I34" s="52">
        <f t="shared" si="7"/>
        <v>759</v>
      </c>
      <c r="J34" s="52">
        <f t="shared" si="7"/>
        <v>1759</v>
      </c>
      <c r="K34" s="52">
        <f t="shared" si="7"/>
        <v>3159</v>
      </c>
      <c r="L34" s="52">
        <f t="shared" si="7"/>
        <v>159</v>
      </c>
      <c r="M34" s="52">
        <f t="shared" si="7"/>
        <v>1159</v>
      </c>
      <c r="N34" s="53"/>
      <c r="O34" s="24"/>
    </row>
    <row r="35" spans="1:15" ht="12.75">
      <c r="A35" s="50" t="s">
        <v>51</v>
      </c>
      <c r="B35" s="54"/>
      <c r="C35" s="52">
        <v>10000</v>
      </c>
      <c r="D35" s="52">
        <v>6000</v>
      </c>
      <c r="E35" s="52">
        <v>6000</v>
      </c>
      <c r="F35" s="52">
        <v>2000</v>
      </c>
      <c r="G35" s="52"/>
      <c r="H35" s="52"/>
      <c r="I35" s="55"/>
      <c r="J35" s="55"/>
      <c r="K35" s="55"/>
      <c r="L35" s="55"/>
      <c r="M35" s="55"/>
      <c r="N35" s="24">
        <f>B35+C35+D35+E35+F35+G35+H35+I35+J35+K35+L35+M35</f>
        <v>24000</v>
      </c>
      <c r="O35" s="56"/>
    </row>
    <row r="36" spans="1:15" ht="13.5" thickBot="1">
      <c r="A36" s="57" t="s">
        <v>52</v>
      </c>
      <c r="B36" s="58"/>
      <c r="C36" s="59"/>
      <c r="D36" s="59"/>
      <c r="E36" s="59"/>
      <c r="F36" s="59"/>
      <c r="G36" s="59">
        <v>6000</v>
      </c>
      <c r="H36" s="59">
        <v>6000</v>
      </c>
      <c r="I36" s="60"/>
      <c r="J36" s="60"/>
      <c r="K36" s="60">
        <v>4000</v>
      </c>
      <c r="L36" s="60">
        <v>5000</v>
      </c>
      <c r="M36" s="60">
        <v>3000</v>
      </c>
      <c r="N36" s="24">
        <f>B36+C36+D36+E36+F36+G36+H36+I36+J36+K36+L36+M36</f>
        <v>24000</v>
      </c>
      <c r="O36" s="56"/>
    </row>
    <row r="37" spans="1:15" ht="13.5" thickBot="1">
      <c r="A37" s="45" t="s">
        <v>53</v>
      </c>
      <c r="B37" s="46">
        <f>B33+B34+B35-B36</f>
        <v>3850</v>
      </c>
      <c r="C37" s="61">
        <f aca="true" t="shared" si="8" ref="C37:H37">C33+C34+C35-C36</f>
        <v>5959</v>
      </c>
      <c r="D37" s="61">
        <f t="shared" si="8"/>
        <v>4659</v>
      </c>
      <c r="E37" s="61">
        <f t="shared" si="8"/>
        <v>2259</v>
      </c>
      <c r="F37" s="61">
        <f t="shared" si="8"/>
        <v>959</v>
      </c>
      <c r="G37" s="61">
        <f t="shared" si="8"/>
        <v>1059</v>
      </c>
      <c r="H37" s="61">
        <f t="shared" si="8"/>
        <v>759</v>
      </c>
      <c r="I37" s="61">
        <f>I33+I34+I35-I36</f>
        <v>1759</v>
      </c>
      <c r="J37" s="61">
        <f>J33+J34+J35-J36</f>
        <v>3159</v>
      </c>
      <c r="K37" s="61">
        <f>K33+K34+K35-K36</f>
        <v>159</v>
      </c>
      <c r="L37" s="61">
        <f>L33+L34+L35-L36</f>
        <v>1159</v>
      </c>
      <c r="M37" s="61">
        <f>M33+M34+M35-M36</f>
        <v>2559</v>
      </c>
      <c r="N37" s="34"/>
      <c r="O37" s="34"/>
    </row>
  </sheetData>
  <printOptions/>
  <pageMargins left="0.38" right="0.15" top="0.48" bottom="0.52" header="0.25" footer="0.26"/>
  <pageSetup orientation="landscape" paperSize="9" r:id="rId1"/>
  <headerFooter alignWithMargins="0">
    <oddFooter>&amp;LPrinted on &amp;D &amp;T 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Traveller</dc:creator>
  <cp:keywords/>
  <dc:description/>
  <cp:lastModifiedBy>Traveller</cp:lastModifiedBy>
  <cp:lastPrinted>2007-05-25T14:27:46Z</cp:lastPrinted>
  <dcterms:created xsi:type="dcterms:W3CDTF">2007-05-25T14:23:27Z</dcterms:created>
  <dcterms:modified xsi:type="dcterms:W3CDTF">2007-05-25T14:28:12Z</dcterms:modified>
  <cp:category/>
  <cp:version/>
  <cp:contentType/>
  <cp:contentStatus/>
</cp:coreProperties>
</file>